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'Лист3'!$A$1:$N$41</definedName>
  </definedNames>
  <calcPr fullCalcOnLoad="1"/>
</workbook>
</file>

<file path=xl/sharedStrings.xml><?xml version="1.0" encoding="utf-8"?>
<sst xmlns="http://schemas.openxmlformats.org/spreadsheetml/2006/main" count="239" uniqueCount="61">
  <si>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</si>
  <si>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</si>
  <si>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</si>
  <si>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</si>
  <si>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</si>
  <si>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</si>
  <si>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</si>
  <si>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</si>
  <si>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</si>
  <si>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</si>
  <si>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</si>
  <si>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</si>
  <si>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</si>
  <si>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</si>
  <si>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</si>
  <si>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</si>
  <si>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</si>
  <si>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средняя цена за единицу товара, руб.</t>
  </si>
  <si>
    <t>Поставщик №1  Исх 1178 от 11.08.2014г. Вх.1405  от 14.08.14</t>
  </si>
  <si>
    <t>Поставщик №2  Исх 1175 от 11.08.2014г. Вх. 1406 от 14.08.14г.</t>
  </si>
  <si>
    <t>Поставщик №3  Исх 1176 от 11.08.2014г. Вх. 1407 от 14.08.14г.</t>
  </si>
  <si>
    <t>Поставщик №4  Исх 1177 от 11.08.2014г. Вх. 1404 от 14.08.14г.</t>
  </si>
  <si>
    <t>Поставщик №5  Исх 1200 от 15.08.2014г. Вх. 1416 от 18.08.14г.</t>
  </si>
  <si>
    <t>"Поставка учебников для образовательного процесса"</t>
  </si>
  <si>
    <t>Дата подготовки обоснования начальной (максимальной) цены гражданско-правового договора: 20.08.2014 г.</t>
  </si>
  <si>
    <t>учебник</t>
  </si>
  <si>
    <t>Дрофа/Учебник/Вертикаль/Пичугов Ю.С./ФГОС. Русский язык.Практика/инт.обл/синий/8 кл</t>
  </si>
  <si>
    <t>Дрофа/Учебник/Вертикаль/Пичугов Ю.С./ФГОС. Русский язык.Практика/синий/9 кл</t>
  </si>
  <si>
    <t>Просвещение/Учебник//Коровина В.Я./ФГОС. Литература+CD/тв/8 кл 2 чч/комплект</t>
  </si>
  <si>
    <t>Просвещение/Учебник//Коровина В.Я./ФГОС. Литература+CD/тв/9 кл 2 чч/комплект</t>
  </si>
  <si>
    <t>Просвещение/Учебник/Spotlight/Быкова Н.И./ФГОС. Английский в фокусе+CD/2 кл</t>
  </si>
  <si>
    <t>Просвещение/Учебник/Spotlight/Быкова Н.И./ФГОС. Английский в фокусе+CD/3 кл</t>
  </si>
  <si>
    <t>Просвещение/Учебник/Перспектив/Климанова Л.Ф./ФГОС. Русский язык+CD/мяг/4 кл 2 чч/комплект</t>
  </si>
  <si>
    <t>Просвещение/Учебник/Перспектив/Роговцева Н.И./ФГОС. Технология+CD/4 кл</t>
  </si>
  <si>
    <t>Просвещение/Учебник/СиняяПтица/Береговская Э.М./ФГОС. Французский язык/мяг/5 кл 2 чч/комплект</t>
  </si>
  <si>
    <t>Вент-Гр/Учебник/АлгорУспеха/Константинов В.М./ФГОС. Биология/инт.обл/7 кл</t>
  </si>
  <si>
    <t>Вент-Гр/Учебник/НачШкXXI/Журова Л.Е./ФГОС. Букварь/мяг/1 кл 2 чч</t>
  </si>
  <si>
    <t>Вент-Гр/Учебник/НачШкXXI/Иванов С.В./ФГОС. Русский язык/мяг/1 кл</t>
  </si>
  <si>
    <t>Дрофа/Учебник/Вертикаль/Бабайцева В.В./ФГОС. Русский язык.Теория/синий/5-9 кл</t>
  </si>
  <si>
    <t>Просвещение/Учебник/Перспектив/Шпикалова Т.Я./ФГОС. Изобразительное искусство/мяг/1 кл</t>
  </si>
  <si>
    <t>Астрель/Учебник/ПланЗнаний/Бакланова Т.И./ФГОС. Музыка/инт.обл/1 кл</t>
  </si>
  <si>
    <t>Дрофа/Учебник/Вертикаль/Казакевич В.М./ФГОС. Технология.Технический труд/красный/7 кл</t>
  </si>
  <si>
    <t>Дрофа/Учебник/Вертикаль/Казакевич В.М./ФГОС. Технология.Технический труд/тв/красный/6 кл</t>
  </si>
  <si>
    <t>Дрофа/Учебник/Вертикаль/Кожина О.А./ФГОС. Технология.Обслуживающий труд/инт.обл/красный/6 кл</t>
  </si>
  <si>
    <t>Дрофа/Учебник/Вертикаль/Кожина О.А./ФГОС. Технология.Обслуживающий труд/красный/7 кл</t>
  </si>
  <si>
    <t>Дрофа/Учебник/Вертикаль/Перышкин А.В./ФГОС. Физика/красный/8 кл</t>
  </si>
  <si>
    <t>Просвещение/Учебник//Атанасян Л.С./ФГОС. Геометрия+CD/7-9 кл</t>
  </si>
  <si>
    <t>Просвещение/Учебник/АкадШк/Смирнов А.Т./ФГОС. Основы безопасности жизнедеятельности+CD/7 кл</t>
  </si>
  <si>
    <t>Просвещение/Учебник/АкадШк/Смирнов А.Т./ФГОС. Основы безопасности жизнедеятельности/тв/8 кл</t>
  </si>
  <si>
    <t>Просвещение/Учебник/Spotlight/Ваулина Ю.Е./ФГОС. Английский в фокусе+CD/5 кл</t>
  </si>
  <si>
    <t>не предостав-лено</t>
  </si>
  <si>
    <t>УТВЕРЖДАЮ: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</si>
  <si>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</si>
  <si>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1-Штыкова</t>
  </si>
  <si>
    <t>2-БПА СОФТ</t>
  </si>
  <si>
    <t>3-Формат заказов</t>
  </si>
  <si>
    <t>4-Рыженкова</t>
  </si>
  <si>
    <t>Просвещение/Учебник/Перспектив/Семенов А.Л. Рудченко Т.А./ФГОС. Информатика 4кл</t>
  </si>
  <si>
    <t>Мнемозина/учб/Мордкович. Николаев/ФГОС. Алгебра/углуб/8кл 2чч/комплект</t>
  </si>
  <si>
    <t>Дрофа/Учебник/Вертикаль/Лидман-Орлова Г.К./ФГОС. Русский язык.Практика/инт. обл/6 кл</t>
  </si>
  <si>
    <t>Дата подготовки обоснования начальной (максимальной) цены гражданско-правового договора: 24.09.2014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</si>
</sst>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4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4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57150</xdr:rowOff>
    </xdr:from>
    <xdr:to>
      <xdr:col>2</xdr:col>
      <xdr:colOff>542925</xdr:colOff>
      <xdr:row>42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2787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35</xdr:row>
      <xdr:rowOff>57150</xdr:rowOff>
    </xdr:from>
    <xdr:to>
      <xdr:col>2</xdr:col>
      <xdr:colOff>542925</xdr:colOff>
      <xdr:row>37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202150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8.140625" style="0" customWidth="1"/>
    <col min="4" max="4" width="12.28125" style="0" customWidth="1"/>
    <col min="5" max="5" width="38.28125" style="0" customWidth="1"/>
    <col min="6" max="6" width="13.140625" style="0" customWidth="1"/>
    <col min="7" max="7" width="13.8515625" style="0" customWidth="1"/>
    <col min="8" max="8" width="11.7109375" style="29" customWidth="1"/>
    <col min="9" max="10" width="11.7109375" style="0" customWidth="1"/>
    <col min="11" max="11" width="12.28125" style="0" customWidth="1"/>
    <col min="12" max="13" width="14.140625" style="0" customWidth="1"/>
    <col min="14" max="15" width="19.57421875" style="0" customWidth="1"/>
    <col min="16" max="16" width="9.140625" style="0" customWidth="1"/>
  </cols>
  <sheetData>
    <row r="1" spans="1:15" ht="60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58" t="s">
        <v>51</v>
      </c>
      <c r="L1" s="58"/>
      <c r="M1" s="58"/>
      <c r="N1" s="58"/>
      <c r="O1" s="16"/>
    </row>
    <row r="2" spans="1:15" ht="19.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0"/>
    </row>
    <row r="3" spans="1:15" ht="17.2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1"/>
    </row>
    <row r="4" spans="1:15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8"/>
    </row>
    <row r="5" spans="1:16" ht="15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9"/>
    </row>
    <row r="6" spans="1:16" ht="15.75" customHeight="1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9"/>
      <c r="P6" s="10"/>
    </row>
    <row r="7" spans="1:16" ht="32.25" customHeight="1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"/>
      <c r="P7" s="10"/>
    </row>
    <row r="8" spans="1:16" ht="15.75">
      <c r="A8" s="61" t="s">
        <v>52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"/>
      <c r="P8" s="1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5" ht="27" customHeight="1">
      <c r="A10" s="51" t="s">
        <v>6</v>
      </c>
      <c r="B10" s="51" t="s">
        <v>0</v>
      </c>
      <c r="C10" s="52" t="s">
        <v>7</v>
      </c>
      <c r="D10" s="51" t="s">
        <v>5</v>
      </c>
      <c r="E10" s="51" t="s">
        <v>1</v>
      </c>
      <c r="F10" s="51" t="s">
        <v>4</v>
      </c>
      <c r="G10" s="50" t="s">
        <v>2</v>
      </c>
      <c r="H10" s="50"/>
      <c r="I10" s="50"/>
      <c r="J10" s="50"/>
      <c r="K10" s="50"/>
      <c r="L10" s="51" t="s">
        <v>3</v>
      </c>
      <c r="M10" s="52" t="s">
        <v>17</v>
      </c>
      <c r="N10" s="51" t="s">
        <v>10</v>
      </c>
      <c r="O10" s="22"/>
    </row>
    <row r="11" spans="1:16" ht="113.25" customHeight="1">
      <c r="A11" s="51"/>
      <c r="B11" s="51"/>
      <c r="C11" s="53"/>
      <c r="D11" s="51"/>
      <c r="E11" s="51"/>
      <c r="F11" s="51"/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51"/>
      <c r="M11" s="53"/>
      <c r="N11" s="51"/>
      <c r="O11" s="22"/>
      <c r="P11" t="s">
        <v>53</v>
      </c>
    </row>
    <row r="12" spans="1:16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12">
        <v>8</v>
      </c>
      <c r="I12" s="1">
        <v>9</v>
      </c>
      <c r="J12" s="2">
        <v>10</v>
      </c>
      <c r="K12" s="1">
        <v>11</v>
      </c>
      <c r="L12" s="2">
        <v>12</v>
      </c>
      <c r="M12" s="2">
        <v>13</v>
      </c>
      <c r="N12" s="1">
        <v>14</v>
      </c>
      <c r="O12" s="22"/>
      <c r="P12" t="s">
        <v>54</v>
      </c>
    </row>
    <row r="13" spans="1:17" ht="56.25" customHeight="1">
      <c r="A13" s="1">
        <v>1</v>
      </c>
      <c r="B13" s="2" t="s">
        <v>25</v>
      </c>
      <c r="C13" s="2" t="s">
        <v>11</v>
      </c>
      <c r="D13" s="5">
        <v>78</v>
      </c>
      <c r="E13" s="12" t="s">
        <v>26</v>
      </c>
      <c r="F13" s="12">
        <v>4</v>
      </c>
      <c r="G13" s="3">
        <v>200</v>
      </c>
      <c r="H13" s="15">
        <v>198</v>
      </c>
      <c r="I13" s="3">
        <v>202</v>
      </c>
      <c r="J13" s="3">
        <v>202</v>
      </c>
      <c r="K13" s="3" t="s">
        <v>50</v>
      </c>
      <c r="L13" s="4">
        <f aca="true" t="shared" si="0" ref="L13:L37">STDEVA(G13:J13)/(SUM(G13:J13)/COUNTIF(G13:J13,"&gt;0"))</f>
        <v>0.009550395089838784</v>
      </c>
      <c r="M13" s="25">
        <f aca="true" t="shared" si="1" ref="M13:M18">N13/D13</f>
        <v>200.5</v>
      </c>
      <c r="N13" s="3">
        <f aca="true" t="shared" si="2" ref="N13:N18">D13/F13*(SUM(G13:J13))</f>
        <v>15639</v>
      </c>
      <c r="O13" s="23"/>
      <c r="P13" t="s">
        <v>55</v>
      </c>
      <c r="Q13" s="26"/>
    </row>
    <row r="14" spans="1:16" ht="57.75" customHeight="1">
      <c r="A14" s="1">
        <v>2</v>
      </c>
      <c r="B14" s="2" t="s">
        <v>25</v>
      </c>
      <c r="C14" s="1" t="s">
        <v>11</v>
      </c>
      <c r="D14" s="3">
        <v>52</v>
      </c>
      <c r="E14" s="11" t="s">
        <v>27</v>
      </c>
      <c r="F14" s="12">
        <v>4</v>
      </c>
      <c r="G14" s="3">
        <v>204</v>
      </c>
      <c r="H14" s="15">
        <v>202</v>
      </c>
      <c r="I14" s="3">
        <v>204</v>
      </c>
      <c r="J14" s="3">
        <v>206</v>
      </c>
      <c r="K14" s="3" t="s">
        <v>50</v>
      </c>
      <c r="L14" s="4">
        <f t="shared" si="0"/>
        <v>0.008004868440467902</v>
      </c>
      <c r="M14" s="25">
        <f t="shared" si="1"/>
        <v>204</v>
      </c>
      <c r="N14" s="3">
        <f t="shared" si="2"/>
        <v>10608</v>
      </c>
      <c r="O14" s="23"/>
      <c r="P14" t="s">
        <v>56</v>
      </c>
    </row>
    <row r="15" spans="1:15" ht="48.75" customHeight="1">
      <c r="A15" s="41">
        <v>3</v>
      </c>
      <c r="B15" s="35" t="s">
        <v>25</v>
      </c>
      <c r="C15" s="41" t="s">
        <v>11</v>
      </c>
      <c r="D15" s="37">
        <v>78</v>
      </c>
      <c r="E15" s="34" t="s">
        <v>28</v>
      </c>
      <c r="F15" s="35">
        <v>4</v>
      </c>
      <c r="G15" s="37">
        <v>498</v>
      </c>
      <c r="H15" s="37">
        <v>500</v>
      </c>
      <c r="I15" s="37">
        <v>501</v>
      </c>
      <c r="J15" s="37">
        <v>506</v>
      </c>
      <c r="K15" s="37" t="s">
        <v>50</v>
      </c>
      <c r="L15" s="38">
        <f t="shared" si="0"/>
        <v>0.006789884574118749</v>
      </c>
      <c r="M15" s="39">
        <f t="shared" si="1"/>
        <v>501.25</v>
      </c>
      <c r="N15" s="37">
        <f t="shared" si="2"/>
        <v>39097.5</v>
      </c>
      <c r="O15" s="23"/>
    </row>
    <row r="16" spans="1:15" ht="48.75" customHeight="1">
      <c r="A16" s="41">
        <v>4</v>
      </c>
      <c r="B16" s="35" t="s">
        <v>25</v>
      </c>
      <c r="C16" s="41" t="s">
        <v>11</v>
      </c>
      <c r="D16" s="37">
        <v>52</v>
      </c>
      <c r="E16" s="34" t="s">
        <v>29</v>
      </c>
      <c r="F16" s="35">
        <v>4</v>
      </c>
      <c r="G16" s="37">
        <v>498</v>
      </c>
      <c r="H16" s="37">
        <v>500</v>
      </c>
      <c r="I16" s="37">
        <v>501</v>
      </c>
      <c r="J16" s="37">
        <v>506</v>
      </c>
      <c r="K16" s="37" t="s">
        <v>50</v>
      </c>
      <c r="L16" s="38">
        <f t="shared" si="0"/>
        <v>0.006789884574118749</v>
      </c>
      <c r="M16" s="39">
        <f t="shared" si="1"/>
        <v>501.25</v>
      </c>
      <c r="N16" s="37">
        <f t="shared" si="2"/>
        <v>26065</v>
      </c>
      <c r="O16" s="23"/>
    </row>
    <row r="17" spans="1:15" ht="53.25" customHeight="1">
      <c r="A17" s="13">
        <v>5</v>
      </c>
      <c r="B17" s="2" t="s">
        <v>25</v>
      </c>
      <c r="C17" s="1" t="s">
        <v>11</v>
      </c>
      <c r="D17" s="14">
        <v>30</v>
      </c>
      <c r="E17" s="11" t="s">
        <v>30</v>
      </c>
      <c r="F17" s="12">
        <v>4</v>
      </c>
      <c r="G17" s="14">
        <v>368</v>
      </c>
      <c r="H17" s="32">
        <v>363</v>
      </c>
      <c r="I17" s="14">
        <v>372</v>
      </c>
      <c r="J17" s="14">
        <v>370</v>
      </c>
      <c r="K17" s="3" t="s">
        <v>50</v>
      </c>
      <c r="L17" s="4">
        <f t="shared" si="0"/>
        <v>0.010488011066989334</v>
      </c>
      <c r="M17" s="25">
        <f t="shared" si="1"/>
        <v>368.25</v>
      </c>
      <c r="N17" s="3">
        <f t="shared" si="2"/>
        <v>11047.5</v>
      </c>
      <c r="O17" s="23"/>
    </row>
    <row r="18" spans="1:15" ht="45.75" customHeight="1">
      <c r="A18" s="40">
        <v>6</v>
      </c>
      <c r="B18" s="35" t="s">
        <v>25</v>
      </c>
      <c r="C18" s="41" t="s">
        <v>11</v>
      </c>
      <c r="D18" s="36">
        <v>110</v>
      </c>
      <c r="E18" s="34" t="s">
        <v>31</v>
      </c>
      <c r="F18" s="35">
        <v>4</v>
      </c>
      <c r="G18" s="36">
        <v>410</v>
      </c>
      <c r="H18" s="36">
        <v>412</v>
      </c>
      <c r="I18" s="36">
        <v>414</v>
      </c>
      <c r="J18" s="36">
        <v>415</v>
      </c>
      <c r="K18" s="37" t="s">
        <v>50</v>
      </c>
      <c r="L18" s="38">
        <f t="shared" si="0"/>
        <v>0.005372152108075942</v>
      </c>
      <c r="M18" s="39">
        <f t="shared" si="1"/>
        <v>412.75</v>
      </c>
      <c r="N18" s="37">
        <f t="shared" si="2"/>
        <v>45402.5</v>
      </c>
      <c r="O18" s="23"/>
    </row>
    <row r="19" spans="1:15" ht="48.75" customHeight="1">
      <c r="A19" s="40">
        <v>7</v>
      </c>
      <c r="B19" s="35" t="s">
        <v>25</v>
      </c>
      <c r="C19" s="41" t="s">
        <v>11</v>
      </c>
      <c r="D19" s="36">
        <v>110</v>
      </c>
      <c r="E19" s="43" t="s">
        <v>32</v>
      </c>
      <c r="F19" s="35">
        <v>4</v>
      </c>
      <c r="G19" s="36">
        <v>427</v>
      </c>
      <c r="H19" s="36">
        <v>429</v>
      </c>
      <c r="I19" s="36">
        <v>431</v>
      </c>
      <c r="J19" s="36">
        <v>431</v>
      </c>
      <c r="K19" s="37" t="s">
        <v>50</v>
      </c>
      <c r="L19" s="38">
        <f t="shared" si="0"/>
        <v>0.004458333447060946</v>
      </c>
      <c r="M19" s="39">
        <v>429.5</v>
      </c>
      <c r="N19" s="37">
        <v>47245</v>
      </c>
      <c r="O19" s="23"/>
    </row>
    <row r="20" spans="1:15" ht="38.25" customHeight="1">
      <c r="A20" s="40">
        <v>8</v>
      </c>
      <c r="B20" s="35" t="s">
        <v>25</v>
      </c>
      <c r="C20" s="41" t="s">
        <v>11</v>
      </c>
      <c r="D20" s="37">
        <v>110</v>
      </c>
      <c r="E20" s="34" t="s">
        <v>33</v>
      </c>
      <c r="F20" s="35">
        <v>4</v>
      </c>
      <c r="G20" s="36">
        <v>264</v>
      </c>
      <c r="H20" s="36">
        <v>267</v>
      </c>
      <c r="I20" s="36">
        <v>268</v>
      </c>
      <c r="J20" s="36">
        <v>265</v>
      </c>
      <c r="K20" s="37" t="s">
        <v>50</v>
      </c>
      <c r="L20" s="38">
        <f t="shared" si="0"/>
        <v>0.0068636911968065935</v>
      </c>
      <c r="M20" s="39">
        <v>266</v>
      </c>
      <c r="N20" s="37">
        <v>29260</v>
      </c>
      <c r="O20" s="23"/>
    </row>
    <row r="21" spans="1:15" ht="51.75" customHeight="1">
      <c r="A21" s="40">
        <v>9</v>
      </c>
      <c r="B21" s="35" t="s">
        <v>25</v>
      </c>
      <c r="C21" s="41" t="s">
        <v>11</v>
      </c>
      <c r="D21" s="37">
        <v>78</v>
      </c>
      <c r="E21" s="34" t="s">
        <v>34</v>
      </c>
      <c r="F21" s="35">
        <v>4</v>
      </c>
      <c r="G21" s="36">
        <v>416</v>
      </c>
      <c r="H21" s="36">
        <v>417</v>
      </c>
      <c r="I21" s="36">
        <v>419</v>
      </c>
      <c r="J21" s="36">
        <v>420</v>
      </c>
      <c r="K21" s="37" t="s">
        <v>50</v>
      </c>
      <c r="L21" s="38">
        <f t="shared" si="0"/>
        <v>0.004367803488876923</v>
      </c>
      <c r="M21" s="39">
        <f>N21/D21</f>
        <v>418</v>
      </c>
      <c r="N21" s="37">
        <f>D21/F21*(SUM(G21:J21))</f>
        <v>32604</v>
      </c>
      <c r="O21" s="23"/>
    </row>
    <row r="22" spans="1:15" ht="46.5" customHeight="1">
      <c r="A22" s="40">
        <v>10</v>
      </c>
      <c r="B22" s="35" t="s">
        <v>25</v>
      </c>
      <c r="C22" s="41" t="s">
        <v>11</v>
      </c>
      <c r="D22" s="37">
        <v>110</v>
      </c>
      <c r="E22" s="34" t="s">
        <v>57</v>
      </c>
      <c r="F22" s="35">
        <v>4</v>
      </c>
      <c r="G22" s="36">
        <v>199</v>
      </c>
      <c r="H22" s="36">
        <v>202</v>
      </c>
      <c r="I22" s="36">
        <v>203</v>
      </c>
      <c r="J22" s="36">
        <v>201</v>
      </c>
      <c r="K22" s="37" t="s">
        <v>50</v>
      </c>
      <c r="L22" s="38">
        <f t="shared" si="0"/>
        <v>0.00848608759085681</v>
      </c>
      <c r="M22" s="39">
        <v>194.12</v>
      </c>
      <c r="N22" s="37">
        <v>21353.2</v>
      </c>
      <c r="O22" s="23"/>
    </row>
    <row r="23" spans="1:15" ht="51.75" customHeight="1">
      <c r="A23" s="40">
        <v>11</v>
      </c>
      <c r="B23" s="35" t="s">
        <v>25</v>
      </c>
      <c r="C23" s="41" t="s">
        <v>11</v>
      </c>
      <c r="D23" s="37">
        <v>55</v>
      </c>
      <c r="E23" s="34" t="s">
        <v>35</v>
      </c>
      <c r="F23" s="35">
        <v>4</v>
      </c>
      <c r="G23" s="36">
        <v>256</v>
      </c>
      <c r="H23" s="36">
        <v>257</v>
      </c>
      <c r="I23" s="36">
        <v>259.5</v>
      </c>
      <c r="J23" s="36">
        <v>257</v>
      </c>
      <c r="K23" s="37" t="s">
        <v>50</v>
      </c>
      <c r="L23" s="38">
        <f t="shared" si="0"/>
        <v>0.005801027316551373</v>
      </c>
      <c r="M23" s="39">
        <v>257.37</v>
      </c>
      <c r="N23" s="42">
        <v>14155.35</v>
      </c>
      <c r="O23" s="23"/>
    </row>
    <row r="24" spans="1:15" ht="38.25" customHeight="1">
      <c r="A24" s="40">
        <v>12</v>
      </c>
      <c r="B24" s="35" t="s">
        <v>25</v>
      </c>
      <c r="C24" s="41" t="s">
        <v>11</v>
      </c>
      <c r="D24" s="37">
        <v>110</v>
      </c>
      <c r="E24" s="34" t="s">
        <v>36</v>
      </c>
      <c r="F24" s="35">
        <v>4</v>
      </c>
      <c r="G24" s="36">
        <v>448</v>
      </c>
      <c r="H24" s="36">
        <v>449</v>
      </c>
      <c r="I24" s="36">
        <v>454</v>
      </c>
      <c r="J24" s="36">
        <v>452</v>
      </c>
      <c r="K24" s="37" t="s">
        <v>50</v>
      </c>
      <c r="L24" s="38">
        <f t="shared" si="0"/>
        <v>0.006109340595991239</v>
      </c>
      <c r="M24" s="39">
        <v>450.75</v>
      </c>
      <c r="N24" s="37">
        <v>49582.5</v>
      </c>
      <c r="O24" s="23"/>
    </row>
    <row r="25" spans="1:15" ht="38.25" customHeight="1">
      <c r="A25" s="40">
        <v>13</v>
      </c>
      <c r="B25" s="35" t="s">
        <v>25</v>
      </c>
      <c r="C25" s="41" t="s">
        <v>11</v>
      </c>
      <c r="D25" s="37">
        <v>110</v>
      </c>
      <c r="E25" s="34" t="s">
        <v>37</v>
      </c>
      <c r="F25" s="35">
        <v>4</v>
      </c>
      <c r="G25" s="36">
        <v>227</v>
      </c>
      <c r="H25" s="36">
        <v>228</v>
      </c>
      <c r="I25" s="36">
        <v>234</v>
      </c>
      <c r="J25" s="36">
        <v>231</v>
      </c>
      <c r="K25" s="37" t="s">
        <v>50</v>
      </c>
      <c r="L25" s="38">
        <f t="shared" si="0"/>
        <v>0.013749033305079912</v>
      </c>
      <c r="M25" s="39">
        <v>230</v>
      </c>
      <c r="N25" s="37">
        <v>25300</v>
      </c>
      <c r="O25" s="23"/>
    </row>
    <row r="26" spans="1:15" ht="47.25" customHeight="1">
      <c r="A26" s="40">
        <v>14</v>
      </c>
      <c r="B26" s="35" t="s">
        <v>25</v>
      </c>
      <c r="C26" s="41" t="s">
        <v>11</v>
      </c>
      <c r="D26" s="37">
        <v>215</v>
      </c>
      <c r="E26" s="34" t="s">
        <v>38</v>
      </c>
      <c r="F26" s="35">
        <v>4</v>
      </c>
      <c r="G26" s="36">
        <v>259</v>
      </c>
      <c r="H26" s="36">
        <v>260</v>
      </c>
      <c r="I26" s="36">
        <v>261</v>
      </c>
      <c r="J26" s="36">
        <v>265</v>
      </c>
      <c r="K26" s="37" t="s">
        <v>50</v>
      </c>
      <c r="L26" s="38">
        <f t="shared" si="0"/>
        <v>0.010066815845651994</v>
      </c>
      <c r="M26" s="39">
        <v>261.25</v>
      </c>
      <c r="N26" s="37">
        <v>56168.75</v>
      </c>
      <c r="O26" s="23"/>
    </row>
    <row r="27" spans="1:15" ht="51" customHeight="1">
      <c r="A27" s="13">
        <v>15</v>
      </c>
      <c r="B27" s="2" t="s">
        <v>25</v>
      </c>
      <c r="C27" s="1" t="s">
        <v>11</v>
      </c>
      <c r="D27" s="3">
        <v>15</v>
      </c>
      <c r="E27" s="11" t="s">
        <v>39</v>
      </c>
      <c r="F27" s="12">
        <v>4</v>
      </c>
      <c r="G27" s="14">
        <v>144</v>
      </c>
      <c r="H27" s="32">
        <v>143</v>
      </c>
      <c r="I27" s="14">
        <v>146</v>
      </c>
      <c r="J27" s="14">
        <v>146</v>
      </c>
      <c r="K27" s="3" t="s">
        <v>50</v>
      </c>
      <c r="L27" s="4">
        <f t="shared" si="0"/>
        <v>0.010362694300518135</v>
      </c>
      <c r="M27" s="25">
        <f>N27/D27</f>
        <v>144.75</v>
      </c>
      <c r="N27" s="3">
        <f>D27/F27*(SUM(G27:J27))</f>
        <v>2171.25</v>
      </c>
      <c r="O27" s="23"/>
    </row>
    <row r="28" spans="1:15" ht="38.25" customHeight="1">
      <c r="A28" s="13">
        <v>16</v>
      </c>
      <c r="B28" s="2" t="s">
        <v>25</v>
      </c>
      <c r="C28" s="1" t="s">
        <v>11</v>
      </c>
      <c r="D28" s="3">
        <v>27</v>
      </c>
      <c r="E28" s="11" t="s">
        <v>40</v>
      </c>
      <c r="F28" s="12">
        <v>4</v>
      </c>
      <c r="G28" s="14">
        <v>185</v>
      </c>
      <c r="H28" s="32">
        <v>184</v>
      </c>
      <c r="I28" s="14">
        <v>186.5</v>
      </c>
      <c r="J28" s="14">
        <v>186</v>
      </c>
      <c r="K28" s="3" t="s">
        <v>50</v>
      </c>
      <c r="L28" s="4">
        <f t="shared" si="0"/>
        <v>0.005980730364419003</v>
      </c>
      <c r="M28" s="25">
        <v>185.37</v>
      </c>
      <c r="N28" s="3">
        <v>5004.99</v>
      </c>
      <c r="O28" s="23"/>
    </row>
    <row r="29" spans="1:15" ht="48.75" customHeight="1">
      <c r="A29" s="40">
        <v>17</v>
      </c>
      <c r="B29" s="35" t="s">
        <v>25</v>
      </c>
      <c r="C29" s="41" t="s">
        <v>11</v>
      </c>
      <c r="D29" s="37">
        <v>40</v>
      </c>
      <c r="E29" s="34" t="s">
        <v>41</v>
      </c>
      <c r="F29" s="35">
        <v>4</v>
      </c>
      <c r="G29" s="36">
        <v>233</v>
      </c>
      <c r="H29" s="36">
        <v>234</v>
      </c>
      <c r="I29" s="36">
        <v>233</v>
      </c>
      <c r="J29" s="36">
        <v>235</v>
      </c>
      <c r="K29" s="37" t="s">
        <v>50</v>
      </c>
      <c r="L29" s="38">
        <f t="shared" si="0"/>
        <v>0.00409594484601642</v>
      </c>
      <c r="M29" s="39">
        <v>233.75</v>
      </c>
      <c r="N29" s="37">
        <v>9350</v>
      </c>
      <c r="O29" s="23"/>
    </row>
    <row r="30" spans="1:15" ht="53.25" customHeight="1">
      <c r="A30" s="40">
        <v>18</v>
      </c>
      <c r="B30" s="35" t="s">
        <v>25</v>
      </c>
      <c r="C30" s="41" t="s">
        <v>11</v>
      </c>
      <c r="D30" s="37">
        <v>40</v>
      </c>
      <c r="E30" s="34" t="s">
        <v>42</v>
      </c>
      <c r="F30" s="35">
        <v>4</v>
      </c>
      <c r="G30" s="36">
        <v>233</v>
      </c>
      <c r="H30" s="36">
        <v>234</v>
      </c>
      <c r="I30" s="36">
        <v>233</v>
      </c>
      <c r="J30" s="36">
        <v>235</v>
      </c>
      <c r="K30" s="37" t="s">
        <v>50</v>
      </c>
      <c r="L30" s="38">
        <f t="shared" si="0"/>
        <v>0.00409594484601642</v>
      </c>
      <c r="M30" s="39">
        <f>N30/D30</f>
        <v>233.75</v>
      </c>
      <c r="N30" s="37">
        <f>D30/F30*(SUM(G30:J30))</f>
        <v>9350</v>
      </c>
      <c r="O30" s="23"/>
    </row>
    <row r="31" spans="1:15" ht="46.5" customHeight="1">
      <c r="A31" s="40">
        <v>19</v>
      </c>
      <c r="B31" s="35" t="s">
        <v>25</v>
      </c>
      <c r="C31" s="41" t="s">
        <v>11</v>
      </c>
      <c r="D31" s="37">
        <v>40</v>
      </c>
      <c r="E31" s="34" t="s">
        <v>43</v>
      </c>
      <c r="F31" s="35">
        <v>4</v>
      </c>
      <c r="G31" s="36">
        <v>238</v>
      </c>
      <c r="H31" s="36">
        <v>240</v>
      </c>
      <c r="I31" s="36">
        <v>239</v>
      </c>
      <c r="J31" s="36">
        <v>241</v>
      </c>
      <c r="K31" s="37" t="s">
        <v>50</v>
      </c>
      <c r="L31" s="38">
        <f t="shared" si="0"/>
        <v>0.0053903734811515894</v>
      </c>
      <c r="M31" s="39">
        <v>239.5</v>
      </c>
      <c r="N31" s="37">
        <v>9580</v>
      </c>
      <c r="O31" s="23"/>
    </row>
    <row r="32" spans="1:15" ht="48.75" customHeight="1">
      <c r="A32" s="40">
        <v>20</v>
      </c>
      <c r="B32" s="35" t="s">
        <v>25</v>
      </c>
      <c r="C32" s="41" t="s">
        <v>11</v>
      </c>
      <c r="D32" s="37">
        <v>40</v>
      </c>
      <c r="E32" s="34" t="s">
        <v>44</v>
      </c>
      <c r="F32" s="35">
        <v>4</v>
      </c>
      <c r="G32" s="36">
        <v>244</v>
      </c>
      <c r="H32" s="36">
        <v>246</v>
      </c>
      <c r="I32" s="36">
        <v>248</v>
      </c>
      <c r="J32" s="36">
        <v>249</v>
      </c>
      <c r="K32" s="37" t="s">
        <v>50</v>
      </c>
      <c r="L32" s="38">
        <f t="shared" si="0"/>
        <v>0.008986244306416799</v>
      </c>
      <c r="M32" s="39">
        <v>246.75</v>
      </c>
      <c r="N32" s="37">
        <v>9870</v>
      </c>
      <c r="O32" s="23"/>
    </row>
    <row r="33" spans="1:15" ht="38.25" customHeight="1">
      <c r="A33" s="40">
        <v>21</v>
      </c>
      <c r="B33" s="35" t="s">
        <v>25</v>
      </c>
      <c r="C33" s="41" t="s">
        <v>11</v>
      </c>
      <c r="D33" s="37">
        <v>27</v>
      </c>
      <c r="E33" s="34" t="s">
        <v>45</v>
      </c>
      <c r="F33" s="35">
        <v>4</v>
      </c>
      <c r="G33" s="36">
        <v>259</v>
      </c>
      <c r="H33" s="36">
        <v>261</v>
      </c>
      <c r="I33" s="36">
        <v>267</v>
      </c>
      <c r="J33" s="36">
        <v>259</v>
      </c>
      <c r="K33" s="37" t="s">
        <v>50</v>
      </c>
      <c r="L33" s="38">
        <f t="shared" si="0"/>
        <v>0.014477777809560928</v>
      </c>
      <c r="M33" s="39">
        <v>261.5</v>
      </c>
      <c r="N33" s="37">
        <v>7060.5</v>
      </c>
      <c r="O33" s="23"/>
    </row>
    <row r="34" spans="1:15" ht="51" customHeight="1">
      <c r="A34" s="13">
        <v>22</v>
      </c>
      <c r="B34" s="2" t="s">
        <v>25</v>
      </c>
      <c r="C34" s="1" t="s">
        <v>11</v>
      </c>
      <c r="D34" s="3">
        <v>80</v>
      </c>
      <c r="E34" s="11" t="s">
        <v>46</v>
      </c>
      <c r="F34" s="12">
        <v>4</v>
      </c>
      <c r="G34" s="14">
        <v>274</v>
      </c>
      <c r="H34" s="32">
        <v>271</v>
      </c>
      <c r="I34" s="14">
        <v>277</v>
      </c>
      <c r="J34" s="14">
        <v>276</v>
      </c>
      <c r="K34" s="3" t="s">
        <v>50</v>
      </c>
      <c r="L34" s="4">
        <f t="shared" si="0"/>
        <v>0.009638438291674283</v>
      </c>
      <c r="M34" s="25">
        <v>274.5</v>
      </c>
      <c r="N34" s="3">
        <v>21960</v>
      </c>
      <c r="O34" s="23"/>
    </row>
    <row r="35" spans="1:15" ht="48.75" customHeight="1">
      <c r="A35" s="40">
        <v>23</v>
      </c>
      <c r="B35" s="35" t="s">
        <v>25</v>
      </c>
      <c r="C35" s="41" t="s">
        <v>11</v>
      </c>
      <c r="D35" s="37">
        <v>65</v>
      </c>
      <c r="E35" s="34" t="s">
        <v>47</v>
      </c>
      <c r="F35" s="35">
        <v>4</v>
      </c>
      <c r="G35" s="36">
        <v>366</v>
      </c>
      <c r="H35" s="36">
        <v>368</v>
      </c>
      <c r="I35" s="36">
        <v>371</v>
      </c>
      <c r="J35" s="36">
        <v>371</v>
      </c>
      <c r="K35" s="37" t="s">
        <v>50</v>
      </c>
      <c r="L35" s="38">
        <f t="shared" si="0"/>
        <v>0.006638183584778259</v>
      </c>
      <c r="M35" s="39">
        <f>N35/D35</f>
        <v>369</v>
      </c>
      <c r="N35" s="37">
        <f>D35/F35*(SUM(G35:J35))</f>
        <v>23985</v>
      </c>
      <c r="O35" s="23"/>
    </row>
    <row r="36" spans="1:15" ht="48" customHeight="1">
      <c r="A36" s="40">
        <v>24</v>
      </c>
      <c r="B36" s="35" t="s">
        <v>25</v>
      </c>
      <c r="C36" s="41" t="s">
        <v>11</v>
      </c>
      <c r="D36" s="37">
        <v>65</v>
      </c>
      <c r="E36" s="34" t="s">
        <v>48</v>
      </c>
      <c r="F36" s="35">
        <v>4</v>
      </c>
      <c r="G36" s="36">
        <v>232</v>
      </c>
      <c r="H36" s="36">
        <v>233</v>
      </c>
      <c r="I36" s="36">
        <v>235</v>
      </c>
      <c r="J36" s="36">
        <v>237</v>
      </c>
      <c r="K36" s="37" t="s">
        <v>50</v>
      </c>
      <c r="L36" s="38">
        <f t="shared" si="0"/>
        <v>0.009465766414550034</v>
      </c>
      <c r="M36" s="39">
        <v>234.25</v>
      </c>
      <c r="N36" s="37">
        <v>15226.25</v>
      </c>
      <c r="O36" s="23"/>
    </row>
    <row r="37" spans="1:15" ht="48.75" customHeight="1">
      <c r="A37" s="13">
        <v>25</v>
      </c>
      <c r="B37" s="2" t="s">
        <v>25</v>
      </c>
      <c r="C37" s="13"/>
      <c r="D37" s="3">
        <v>40</v>
      </c>
      <c r="E37" s="11" t="s">
        <v>49</v>
      </c>
      <c r="F37" s="12">
        <v>4</v>
      </c>
      <c r="G37" s="14">
        <v>360</v>
      </c>
      <c r="H37" s="32">
        <v>357</v>
      </c>
      <c r="I37" s="14">
        <v>363</v>
      </c>
      <c r="J37" s="14">
        <v>362</v>
      </c>
      <c r="K37" s="3" t="s">
        <v>50</v>
      </c>
      <c r="L37" s="4">
        <f t="shared" si="0"/>
        <v>0.007339115980761694</v>
      </c>
      <c r="M37" s="25">
        <f>N37/D37</f>
        <v>360.5</v>
      </c>
      <c r="N37" s="3">
        <f>D37/F37*(SUM(G37:J37))</f>
        <v>14420</v>
      </c>
      <c r="O37" s="23"/>
    </row>
    <row r="38" spans="1:15" ht="15.75">
      <c r="A38" s="54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18"/>
      <c r="N38" s="6">
        <f>SUM(N13:N37)</f>
        <v>551506.29</v>
      </c>
      <c r="O38" s="24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8" ht="15.75">
      <c r="A40" s="33" t="s">
        <v>8</v>
      </c>
      <c r="B40" s="3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28">
        <f>N38-500028</f>
        <v>51478.29000000004</v>
      </c>
    </row>
    <row r="41" spans="1:14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5" ht="106.5" customHeight="1">
      <c r="A44" s="57" t="s">
        <v>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7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33" t="s">
        <v>16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53" ht="12.75">
      <c r="P53" s="7"/>
    </row>
  </sheetData>
  <sheetProtection/>
  <mergeCells count="18">
    <mergeCell ref="E10:E11"/>
    <mergeCell ref="F10:F11"/>
    <mergeCell ref="K1:N1"/>
    <mergeCell ref="A2:N2"/>
    <mergeCell ref="A3:N3"/>
    <mergeCell ref="A6:N6"/>
    <mergeCell ref="A7:N7"/>
    <mergeCell ref="A8:N8"/>
    <mergeCell ref="G10:K10"/>
    <mergeCell ref="L10:L11"/>
    <mergeCell ref="M10:M11"/>
    <mergeCell ref="N10:N11"/>
    <mergeCell ref="A38:L38"/>
    <mergeCell ref="A44:N44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84" zoomScaleSheetLayoutView="84" zoomScalePageLayoutView="0" workbookViewId="0" topLeftCell="A25">
      <selection activeCell="N29" sqref="N29:N32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8.140625" style="0" customWidth="1"/>
    <col min="4" max="4" width="12.28125" style="0" customWidth="1"/>
    <col min="5" max="5" width="38.28125" style="0" customWidth="1"/>
    <col min="6" max="6" width="13.140625" style="0" customWidth="1"/>
    <col min="7" max="7" width="13.8515625" style="0" customWidth="1"/>
    <col min="8" max="8" width="11.7109375" style="29" customWidth="1"/>
    <col min="9" max="10" width="11.7109375" style="0" customWidth="1"/>
    <col min="11" max="11" width="12.28125" style="0" customWidth="1"/>
    <col min="12" max="13" width="14.140625" style="0" customWidth="1"/>
    <col min="14" max="15" width="19.57421875" style="0" customWidth="1"/>
    <col min="16" max="16" width="19.28125" style="0" customWidth="1"/>
  </cols>
  <sheetData>
    <row r="1" spans="1:15" ht="60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58" t="s">
        <v>51</v>
      </c>
      <c r="L1" s="58"/>
      <c r="M1" s="58"/>
      <c r="N1" s="58"/>
      <c r="O1" s="16"/>
    </row>
    <row r="2" spans="1:15" ht="19.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0"/>
    </row>
    <row r="3" spans="1:15" ht="17.2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1"/>
    </row>
    <row r="4" spans="1:15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8"/>
    </row>
    <row r="5" spans="1:16" ht="15.75">
      <c r="A5" s="31" t="s">
        <v>60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9"/>
    </row>
    <row r="6" spans="1:16" ht="15.75" customHeight="1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9"/>
      <c r="P6" s="10"/>
    </row>
    <row r="7" spans="1:16" ht="32.25" customHeight="1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"/>
      <c r="P7" s="10"/>
    </row>
    <row r="8" spans="1:16" ht="15.75">
      <c r="A8" s="61" t="s">
        <v>52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"/>
      <c r="P8" s="1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5" ht="27" customHeight="1">
      <c r="A10" s="51" t="s">
        <v>6</v>
      </c>
      <c r="B10" s="51" t="s">
        <v>0</v>
      </c>
      <c r="C10" s="52" t="s">
        <v>7</v>
      </c>
      <c r="D10" s="51" t="s">
        <v>5</v>
      </c>
      <c r="E10" s="51" t="s">
        <v>1</v>
      </c>
      <c r="F10" s="51" t="s">
        <v>4</v>
      </c>
      <c r="G10" s="50" t="s">
        <v>2</v>
      </c>
      <c r="H10" s="50"/>
      <c r="I10" s="50"/>
      <c r="J10" s="50"/>
      <c r="K10" s="50"/>
      <c r="L10" s="51" t="s">
        <v>3</v>
      </c>
      <c r="M10" s="52" t="s">
        <v>17</v>
      </c>
      <c r="N10" s="51" t="s">
        <v>10</v>
      </c>
      <c r="O10" s="22"/>
    </row>
    <row r="11" spans="1:16" ht="113.25" customHeight="1">
      <c r="A11" s="51"/>
      <c r="B11" s="51"/>
      <c r="C11" s="53"/>
      <c r="D11" s="51"/>
      <c r="E11" s="51"/>
      <c r="F11" s="51"/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51"/>
      <c r="M11" s="53"/>
      <c r="N11" s="51"/>
      <c r="O11" s="22"/>
      <c r="P11" t="s">
        <v>53</v>
      </c>
    </row>
    <row r="12" spans="1:16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12">
        <v>8</v>
      </c>
      <c r="I12" s="1">
        <v>9</v>
      </c>
      <c r="J12" s="2">
        <v>10</v>
      </c>
      <c r="K12" s="1">
        <v>11</v>
      </c>
      <c r="L12" s="2">
        <v>12</v>
      </c>
      <c r="M12" s="2">
        <v>13</v>
      </c>
      <c r="N12" s="1">
        <v>14</v>
      </c>
      <c r="O12" s="22"/>
      <c r="P12" t="s">
        <v>54</v>
      </c>
    </row>
    <row r="13" spans="1:17" ht="56.25" customHeight="1">
      <c r="A13" s="44">
        <v>1</v>
      </c>
      <c r="B13" s="12" t="s">
        <v>25</v>
      </c>
      <c r="C13" s="12" t="s">
        <v>11</v>
      </c>
      <c r="D13" s="45">
        <v>30</v>
      </c>
      <c r="E13" s="12" t="s">
        <v>58</v>
      </c>
      <c r="F13" s="12">
        <v>4</v>
      </c>
      <c r="G13" s="15">
        <v>352</v>
      </c>
      <c r="H13" s="15">
        <v>354.5</v>
      </c>
      <c r="I13" s="15">
        <v>354.62</v>
      </c>
      <c r="J13" s="15">
        <v>356</v>
      </c>
      <c r="K13" s="15" t="s">
        <v>50</v>
      </c>
      <c r="L13" s="46">
        <f aca="true" t="shared" si="0" ref="L13:L32">STDEVA(G13:J13)/(SUM(G13:J13)/COUNTIF(G13:J13,"&gt;0"))</f>
        <v>0.00470083792970422</v>
      </c>
      <c r="M13" s="47">
        <f>N13/D13</f>
        <v>354.28</v>
      </c>
      <c r="N13" s="15">
        <f>D13/F13*(SUM(G13:J13))</f>
        <v>10628.4</v>
      </c>
      <c r="O13" s="23"/>
      <c r="P13" t="s">
        <v>55</v>
      </c>
      <c r="Q13" s="26"/>
    </row>
    <row r="14" spans="1:16" ht="57.75" customHeight="1">
      <c r="A14" s="44">
        <v>2</v>
      </c>
      <c r="B14" s="12" t="s">
        <v>25</v>
      </c>
      <c r="C14" s="44" t="s">
        <v>11</v>
      </c>
      <c r="D14" s="15">
        <v>78</v>
      </c>
      <c r="E14" s="48" t="s">
        <v>59</v>
      </c>
      <c r="F14" s="12">
        <v>4</v>
      </c>
      <c r="G14" s="15">
        <v>228</v>
      </c>
      <c r="H14" s="15">
        <v>230</v>
      </c>
      <c r="I14" s="15">
        <v>231</v>
      </c>
      <c r="J14" s="15">
        <v>232</v>
      </c>
      <c r="K14" s="15" t="s">
        <v>50</v>
      </c>
      <c r="L14" s="46">
        <f t="shared" si="0"/>
        <v>0.007417264398088742</v>
      </c>
      <c r="M14" s="47">
        <f>N14/D14</f>
        <v>230.25</v>
      </c>
      <c r="N14" s="15">
        <f>D14/F14*(SUM(G14:J14))</f>
        <v>17959.5</v>
      </c>
      <c r="O14" s="23"/>
      <c r="P14" t="s">
        <v>56</v>
      </c>
    </row>
    <row r="15" spans="1:15" ht="48.75" customHeight="1">
      <c r="A15" s="44">
        <v>3</v>
      </c>
      <c r="B15" s="12" t="s">
        <v>25</v>
      </c>
      <c r="C15" s="44" t="s">
        <v>11</v>
      </c>
      <c r="D15" s="15">
        <v>78</v>
      </c>
      <c r="E15" s="48" t="s">
        <v>28</v>
      </c>
      <c r="F15" s="12">
        <v>4</v>
      </c>
      <c r="G15" s="15">
        <v>498</v>
      </c>
      <c r="H15" s="15">
        <v>500</v>
      </c>
      <c r="I15" s="15">
        <v>501</v>
      </c>
      <c r="J15" s="15">
        <v>506</v>
      </c>
      <c r="K15" s="15" t="s">
        <v>50</v>
      </c>
      <c r="L15" s="46">
        <f t="shared" si="0"/>
        <v>0.006789884574118749</v>
      </c>
      <c r="M15" s="47">
        <f>N15/D15</f>
        <v>501.25</v>
      </c>
      <c r="N15" s="15">
        <f>D15/F15*(SUM(G15:J15))</f>
        <v>39097.5</v>
      </c>
      <c r="O15" s="23"/>
    </row>
    <row r="16" spans="1:15" ht="48.75" customHeight="1">
      <c r="A16" s="44">
        <v>4</v>
      </c>
      <c r="B16" s="12" t="s">
        <v>25</v>
      </c>
      <c r="C16" s="44" t="s">
        <v>11</v>
      </c>
      <c r="D16" s="15">
        <v>52</v>
      </c>
      <c r="E16" s="48" t="s">
        <v>29</v>
      </c>
      <c r="F16" s="12">
        <v>4</v>
      </c>
      <c r="G16" s="15">
        <v>498</v>
      </c>
      <c r="H16" s="15">
        <v>500</v>
      </c>
      <c r="I16" s="15">
        <v>501</v>
      </c>
      <c r="J16" s="15">
        <v>506</v>
      </c>
      <c r="K16" s="15" t="s">
        <v>50</v>
      </c>
      <c r="L16" s="46">
        <f t="shared" si="0"/>
        <v>0.006789884574118749</v>
      </c>
      <c r="M16" s="47">
        <f>N16/D16</f>
        <v>501.25</v>
      </c>
      <c r="N16" s="15">
        <f>D16/F16*(SUM(G16:J16))</f>
        <v>26065</v>
      </c>
      <c r="O16" s="23"/>
    </row>
    <row r="17" spans="1:15" ht="45.75" customHeight="1">
      <c r="A17" s="44">
        <v>5</v>
      </c>
      <c r="B17" s="12" t="s">
        <v>25</v>
      </c>
      <c r="C17" s="44" t="s">
        <v>11</v>
      </c>
      <c r="D17" s="32">
        <v>110</v>
      </c>
      <c r="E17" s="48" t="s">
        <v>31</v>
      </c>
      <c r="F17" s="12">
        <v>4</v>
      </c>
      <c r="G17" s="32">
        <v>410</v>
      </c>
      <c r="H17" s="32">
        <v>412</v>
      </c>
      <c r="I17" s="32">
        <v>414</v>
      </c>
      <c r="J17" s="32">
        <v>415</v>
      </c>
      <c r="K17" s="15" t="s">
        <v>50</v>
      </c>
      <c r="L17" s="46">
        <f t="shared" si="0"/>
        <v>0.005372152108075942</v>
      </c>
      <c r="M17" s="47">
        <f>N17/D17</f>
        <v>412.75</v>
      </c>
      <c r="N17" s="15">
        <f>D17/F17*(SUM(G17:J17))</f>
        <v>45402.5</v>
      </c>
      <c r="O17" s="23"/>
    </row>
    <row r="18" spans="1:15" ht="48.75" customHeight="1">
      <c r="A18" s="44">
        <v>6</v>
      </c>
      <c r="B18" s="12" t="s">
        <v>25</v>
      </c>
      <c r="C18" s="44" t="s">
        <v>11</v>
      </c>
      <c r="D18" s="32">
        <v>110</v>
      </c>
      <c r="E18" s="49" t="s">
        <v>32</v>
      </c>
      <c r="F18" s="12">
        <v>4</v>
      </c>
      <c r="G18" s="32">
        <v>427</v>
      </c>
      <c r="H18" s="32">
        <v>429</v>
      </c>
      <c r="I18" s="32">
        <v>431</v>
      </c>
      <c r="J18" s="32">
        <v>431</v>
      </c>
      <c r="K18" s="15" t="s">
        <v>50</v>
      </c>
      <c r="L18" s="46">
        <f t="shared" si="0"/>
        <v>0.004458333447060946</v>
      </c>
      <c r="M18" s="47">
        <v>429.5</v>
      </c>
      <c r="N18" s="15">
        <v>47245</v>
      </c>
      <c r="O18" s="23"/>
    </row>
    <row r="19" spans="1:15" ht="38.25" customHeight="1">
      <c r="A19" s="44">
        <v>7</v>
      </c>
      <c r="B19" s="12" t="s">
        <v>25</v>
      </c>
      <c r="C19" s="44" t="s">
        <v>11</v>
      </c>
      <c r="D19" s="15">
        <v>110</v>
      </c>
      <c r="E19" s="48" t="s">
        <v>33</v>
      </c>
      <c r="F19" s="12">
        <v>4</v>
      </c>
      <c r="G19" s="32">
        <v>264</v>
      </c>
      <c r="H19" s="32">
        <v>267</v>
      </c>
      <c r="I19" s="32">
        <v>268</v>
      </c>
      <c r="J19" s="32">
        <v>265</v>
      </c>
      <c r="K19" s="15" t="s">
        <v>50</v>
      </c>
      <c r="L19" s="46">
        <f t="shared" si="0"/>
        <v>0.0068636911968065935</v>
      </c>
      <c r="M19" s="47">
        <v>266</v>
      </c>
      <c r="N19" s="15">
        <v>29260</v>
      </c>
      <c r="O19" s="23"/>
    </row>
    <row r="20" spans="1:15" ht="51.75" customHeight="1">
      <c r="A20" s="44">
        <v>8</v>
      </c>
      <c r="B20" s="12" t="s">
        <v>25</v>
      </c>
      <c r="C20" s="44" t="s">
        <v>11</v>
      </c>
      <c r="D20" s="15">
        <v>78</v>
      </c>
      <c r="E20" s="48" t="s">
        <v>34</v>
      </c>
      <c r="F20" s="12">
        <v>4</v>
      </c>
      <c r="G20" s="32">
        <v>416</v>
      </c>
      <c r="H20" s="32">
        <v>417</v>
      </c>
      <c r="I20" s="32">
        <v>419</v>
      </c>
      <c r="J20" s="32">
        <v>420</v>
      </c>
      <c r="K20" s="15" t="s">
        <v>50</v>
      </c>
      <c r="L20" s="46">
        <f t="shared" si="0"/>
        <v>0.004367803488876923</v>
      </c>
      <c r="M20" s="47">
        <f>N20/D20</f>
        <v>418</v>
      </c>
      <c r="N20" s="15">
        <f>D20/F20*(SUM(G20:J20))</f>
        <v>32604</v>
      </c>
      <c r="O20" s="23"/>
    </row>
    <row r="21" spans="1:15" ht="46.5" customHeight="1">
      <c r="A21" s="44">
        <v>9</v>
      </c>
      <c r="B21" s="12" t="s">
        <v>25</v>
      </c>
      <c r="C21" s="44" t="s">
        <v>11</v>
      </c>
      <c r="D21" s="15">
        <v>110</v>
      </c>
      <c r="E21" s="48" t="s">
        <v>57</v>
      </c>
      <c r="F21" s="12">
        <v>4</v>
      </c>
      <c r="G21" s="32">
        <v>199</v>
      </c>
      <c r="H21" s="32">
        <v>202</v>
      </c>
      <c r="I21" s="32">
        <v>203</v>
      </c>
      <c r="J21" s="32">
        <v>201</v>
      </c>
      <c r="K21" s="15" t="s">
        <v>50</v>
      </c>
      <c r="L21" s="46">
        <f t="shared" si="0"/>
        <v>0.00848608759085681</v>
      </c>
      <c r="M21" s="47">
        <v>201.25</v>
      </c>
      <c r="N21" s="15">
        <v>22137.5</v>
      </c>
      <c r="O21" s="23"/>
    </row>
    <row r="22" spans="1:15" ht="51.75" customHeight="1">
      <c r="A22" s="44">
        <v>10</v>
      </c>
      <c r="B22" s="12" t="s">
        <v>25</v>
      </c>
      <c r="C22" s="44" t="s">
        <v>11</v>
      </c>
      <c r="D22" s="15">
        <v>55</v>
      </c>
      <c r="E22" s="48" t="s">
        <v>35</v>
      </c>
      <c r="F22" s="12">
        <v>4</v>
      </c>
      <c r="G22" s="32">
        <v>256</v>
      </c>
      <c r="H22" s="32">
        <v>257</v>
      </c>
      <c r="I22" s="32">
        <v>259.5</v>
      </c>
      <c r="J22" s="32">
        <v>257</v>
      </c>
      <c r="K22" s="15" t="s">
        <v>50</v>
      </c>
      <c r="L22" s="46">
        <f t="shared" si="0"/>
        <v>0.005801027316551373</v>
      </c>
      <c r="M22" s="47">
        <v>257.37</v>
      </c>
      <c r="N22" s="15">
        <v>14155.35</v>
      </c>
      <c r="O22" s="23"/>
    </row>
    <row r="23" spans="1:15" ht="38.25" customHeight="1">
      <c r="A23" s="44">
        <v>11</v>
      </c>
      <c r="B23" s="12" t="s">
        <v>25</v>
      </c>
      <c r="C23" s="44" t="s">
        <v>11</v>
      </c>
      <c r="D23" s="15">
        <v>110</v>
      </c>
      <c r="E23" s="48" t="s">
        <v>36</v>
      </c>
      <c r="F23" s="12">
        <v>4</v>
      </c>
      <c r="G23" s="32">
        <v>448</v>
      </c>
      <c r="H23" s="32">
        <v>449</v>
      </c>
      <c r="I23" s="32">
        <v>454</v>
      </c>
      <c r="J23" s="32">
        <v>452</v>
      </c>
      <c r="K23" s="15" t="s">
        <v>50</v>
      </c>
      <c r="L23" s="46">
        <f t="shared" si="0"/>
        <v>0.006109340595991239</v>
      </c>
      <c r="M23" s="47">
        <v>450.75</v>
      </c>
      <c r="N23" s="15">
        <v>49582.5</v>
      </c>
      <c r="O23" s="23"/>
    </row>
    <row r="24" spans="1:15" ht="38.25" customHeight="1">
      <c r="A24" s="44">
        <v>12</v>
      </c>
      <c r="B24" s="12" t="s">
        <v>25</v>
      </c>
      <c r="C24" s="44" t="s">
        <v>11</v>
      </c>
      <c r="D24" s="15">
        <v>110</v>
      </c>
      <c r="E24" s="48" t="s">
        <v>37</v>
      </c>
      <c r="F24" s="12">
        <v>4</v>
      </c>
      <c r="G24" s="32">
        <v>227</v>
      </c>
      <c r="H24" s="32">
        <v>228</v>
      </c>
      <c r="I24" s="32">
        <v>234</v>
      </c>
      <c r="J24" s="32">
        <v>231</v>
      </c>
      <c r="K24" s="15" t="s">
        <v>50</v>
      </c>
      <c r="L24" s="46">
        <f t="shared" si="0"/>
        <v>0.013749033305079912</v>
      </c>
      <c r="M24" s="47">
        <v>230</v>
      </c>
      <c r="N24" s="15">
        <v>25300</v>
      </c>
      <c r="O24" s="23"/>
    </row>
    <row r="25" spans="1:15" ht="47.25" customHeight="1">
      <c r="A25" s="44">
        <v>13</v>
      </c>
      <c r="B25" s="12" t="s">
        <v>25</v>
      </c>
      <c r="C25" s="44" t="s">
        <v>11</v>
      </c>
      <c r="D25" s="15">
        <v>215</v>
      </c>
      <c r="E25" s="48" t="s">
        <v>38</v>
      </c>
      <c r="F25" s="12">
        <v>4</v>
      </c>
      <c r="G25" s="32">
        <v>259</v>
      </c>
      <c r="H25" s="32">
        <v>260</v>
      </c>
      <c r="I25" s="32">
        <v>261</v>
      </c>
      <c r="J25" s="32">
        <v>265</v>
      </c>
      <c r="K25" s="15" t="s">
        <v>50</v>
      </c>
      <c r="L25" s="46">
        <f t="shared" si="0"/>
        <v>0.010066815845651994</v>
      </c>
      <c r="M25" s="47">
        <v>261.25</v>
      </c>
      <c r="N25" s="15">
        <v>56168.75</v>
      </c>
      <c r="O25" s="23"/>
    </row>
    <row r="26" spans="1:16" ht="48.75" customHeight="1">
      <c r="A26" s="44">
        <v>14</v>
      </c>
      <c r="B26" s="12" t="s">
        <v>25</v>
      </c>
      <c r="C26" s="44" t="s">
        <v>11</v>
      </c>
      <c r="D26" s="15">
        <v>40</v>
      </c>
      <c r="E26" s="48" t="s">
        <v>41</v>
      </c>
      <c r="F26" s="12">
        <v>4</v>
      </c>
      <c r="G26" s="32">
        <v>233</v>
      </c>
      <c r="H26" s="32">
        <v>234</v>
      </c>
      <c r="I26" s="32">
        <v>233</v>
      </c>
      <c r="J26" s="32">
        <v>235</v>
      </c>
      <c r="K26" s="15" t="s">
        <v>50</v>
      </c>
      <c r="L26" s="46">
        <f t="shared" si="0"/>
        <v>0.00409594484601642</v>
      </c>
      <c r="M26" s="47">
        <v>233.75</v>
      </c>
      <c r="N26" s="15">
        <v>9350</v>
      </c>
      <c r="O26" s="23"/>
      <c r="P26" s="28">
        <f>N33-N22+14155.9</f>
        <v>500028.30000000005</v>
      </c>
    </row>
    <row r="27" spans="1:15" ht="53.25" customHeight="1">
      <c r="A27" s="44">
        <v>15</v>
      </c>
      <c r="B27" s="12" t="s">
        <v>25</v>
      </c>
      <c r="C27" s="44" t="s">
        <v>11</v>
      </c>
      <c r="D27" s="15">
        <v>40</v>
      </c>
      <c r="E27" s="48" t="s">
        <v>42</v>
      </c>
      <c r="F27" s="12">
        <v>4</v>
      </c>
      <c r="G27" s="32">
        <v>233</v>
      </c>
      <c r="H27" s="32">
        <v>234</v>
      </c>
      <c r="I27" s="32">
        <v>233</v>
      </c>
      <c r="J27" s="32">
        <v>235</v>
      </c>
      <c r="K27" s="15" t="s">
        <v>50</v>
      </c>
      <c r="L27" s="46">
        <f t="shared" si="0"/>
        <v>0.00409594484601642</v>
      </c>
      <c r="M27" s="47">
        <f>N27/D27</f>
        <v>233.75</v>
      </c>
      <c r="N27" s="15">
        <f>D27/F27*(SUM(G27:J27))</f>
        <v>9350</v>
      </c>
      <c r="O27" s="23"/>
    </row>
    <row r="28" spans="1:15" ht="46.5" customHeight="1">
      <c r="A28" s="44">
        <v>16</v>
      </c>
      <c r="B28" s="12" t="s">
        <v>25</v>
      </c>
      <c r="C28" s="44" t="s">
        <v>11</v>
      </c>
      <c r="D28" s="15">
        <v>40</v>
      </c>
      <c r="E28" s="48" t="s">
        <v>43</v>
      </c>
      <c r="F28" s="12">
        <v>4</v>
      </c>
      <c r="G28" s="32">
        <v>238</v>
      </c>
      <c r="H28" s="32">
        <v>240</v>
      </c>
      <c r="I28" s="32">
        <v>239</v>
      </c>
      <c r="J28" s="32">
        <v>241</v>
      </c>
      <c r="K28" s="15" t="s">
        <v>50</v>
      </c>
      <c r="L28" s="46">
        <f t="shared" si="0"/>
        <v>0.0053903734811515894</v>
      </c>
      <c r="M28" s="47">
        <v>239.5</v>
      </c>
      <c r="N28" s="15">
        <v>9580</v>
      </c>
      <c r="O28" s="23"/>
    </row>
    <row r="29" spans="1:15" ht="48.75" customHeight="1">
      <c r="A29" s="44">
        <v>17</v>
      </c>
      <c r="B29" s="12" t="s">
        <v>25</v>
      </c>
      <c r="C29" s="44" t="s">
        <v>11</v>
      </c>
      <c r="D29" s="15">
        <v>40</v>
      </c>
      <c r="E29" s="48" t="s">
        <v>44</v>
      </c>
      <c r="F29" s="12">
        <v>4</v>
      </c>
      <c r="G29" s="32">
        <v>244</v>
      </c>
      <c r="H29" s="32">
        <v>246</v>
      </c>
      <c r="I29" s="32">
        <v>248</v>
      </c>
      <c r="J29" s="32">
        <v>249</v>
      </c>
      <c r="K29" s="15" t="s">
        <v>50</v>
      </c>
      <c r="L29" s="46">
        <f t="shared" si="0"/>
        <v>0.008986244306416799</v>
      </c>
      <c r="M29" s="47">
        <v>246.75</v>
      </c>
      <c r="N29" s="15">
        <v>9870</v>
      </c>
      <c r="O29" s="23"/>
    </row>
    <row r="30" spans="1:15" ht="38.25" customHeight="1">
      <c r="A30" s="44">
        <v>18</v>
      </c>
      <c r="B30" s="12" t="s">
        <v>25</v>
      </c>
      <c r="C30" s="44" t="s">
        <v>11</v>
      </c>
      <c r="D30" s="15">
        <v>27</v>
      </c>
      <c r="E30" s="48" t="s">
        <v>45</v>
      </c>
      <c r="F30" s="12">
        <v>4</v>
      </c>
      <c r="G30" s="32">
        <v>259</v>
      </c>
      <c r="H30" s="32">
        <v>261</v>
      </c>
      <c r="I30" s="32">
        <v>267</v>
      </c>
      <c r="J30" s="32">
        <v>259</v>
      </c>
      <c r="K30" s="15" t="s">
        <v>50</v>
      </c>
      <c r="L30" s="46">
        <f t="shared" si="0"/>
        <v>0.014477777809560928</v>
      </c>
      <c r="M30" s="47">
        <v>261.5</v>
      </c>
      <c r="N30" s="15">
        <v>7060.5</v>
      </c>
      <c r="O30" s="23"/>
    </row>
    <row r="31" spans="1:15" ht="48.75" customHeight="1">
      <c r="A31" s="44">
        <v>19</v>
      </c>
      <c r="B31" s="12" t="s">
        <v>25</v>
      </c>
      <c r="C31" s="44" t="s">
        <v>11</v>
      </c>
      <c r="D31" s="15">
        <v>65</v>
      </c>
      <c r="E31" s="48" t="s">
        <v>47</v>
      </c>
      <c r="F31" s="12">
        <v>4</v>
      </c>
      <c r="G31" s="32">
        <v>366</v>
      </c>
      <c r="H31" s="32">
        <v>368</v>
      </c>
      <c r="I31" s="32">
        <v>371</v>
      </c>
      <c r="J31" s="32">
        <v>371</v>
      </c>
      <c r="K31" s="15" t="s">
        <v>50</v>
      </c>
      <c r="L31" s="46">
        <f t="shared" si="0"/>
        <v>0.006638183584778259</v>
      </c>
      <c r="M31" s="47">
        <f>N31/D31</f>
        <v>369</v>
      </c>
      <c r="N31" s="15">
        <f>D31/F31*(SUM(G31:J31))</f>
        <v>23985</v>
      </c>
      <c r="O31" s="23"/>
    </row>
    <row r="32" spans="1:15" ht="48" customHeight="1">
      <c r="A32" s="44">
        <v>20</v>
      </c>
      <c r="B32" s="12" t="s">
        <v>25</v>
      </c>
      <c r="C32" s="44" t="s">
        <v>11</v>
      </c>
      <c r="D32" s="15">
        <v>65</v>
      </c>
      <c r="E32" s="48" t="s">
        <v>48</v>
      </c>
      <c r="F32" s="12">
        <v>4</v>
      </c>
      <c r="G32" s="32">
        <v>232</v>
      </c>
      <c r="H32" s="32">
        <v>233</v>
      </c>
      <c r="I32" s="32">
        <v>235</v>
      </c>
      <c r="J32" s="32">
        <v>237</v>
      </c>
      <c r="K32" s="15" t="s">
        <v>50</v>
      </c>
      <c r="L32" s="46">
        <f t="shared" si="0"/>
        <v>0.009465766414550034</v>
      </c>
      <c r="M32" s="47">
        <v>234.25</v>
      </c>
      <c r="N32" s="15">
        <v>15226.25</v>
      </c>
      <c r="O32" s="23"/>
    </row>
    <row r="33" spans="1:15" ht="15.75">
      <c r="A33" s="54" t="s">
        <v>15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18"/>
      <c r="N33" s="6">
        <f>SUM(N13:N32)</f>
        <v>500027.75</v>
      </c>
      <c r="O33" s="24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8" ht="15.75">
      <c r="A35" s="33" t="s">
        <v>8</v>
      </c>
      <c r="B35" s="3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R35" s="28">
        <f>N33-500028</f>
        <v>-0.25</v>
      </c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5" ht="106.5" customHeight="1">
      <c r="A39" s="57" t="s">
        <v>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7"/>
    </row>
    <row r="40" spans="1:14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.75">
      <c r="A41" s="33" t="s">
        <v>16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8" ht="12.75">
      <c r="P48" s="7"/>
    </row>
  </sheetData>
  <sheetProtection/>
  <mergeCells count="18">
    <mergeCell ref="M10:M11"/>
    <mergeCell ref="K1:N1"/>
    <mergeCell ref="D10:D11"/>
    <mergeCell ref="B10:B11"/>
    <mergeCell ref="E10:E11"/>
    <mergeCell ref="G10:K10"/>
    <mergeCell ref="A2:N2"/>
    <mergeCell ref="A3:N3"/>
    <mergeCell ref="A39:N39"/>
    <mergeCell ref="A33:L33"/>
    <mergeCell ref="A7:N7"/>
    <mergeCell ref="A6:N6"/>
    <mergeCell ref="A10:A11"/>
    <mergeCell ref="C10:C11"/>
    <mergeCell ref="N10:N11"/>
    <mergeCell ref="L10:L11"/>
    <mergeCell ref="A8:N8"/>
    <mergeCell ref="F10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2014-09-24T08:20:27Z</cp:lastPrinted>
  <dcterms:created xsi:type="dcterms:W3CDTF">1996-10-08T23:32:33Z</dcterms:created>
  <dcterms:modified xsi:type="dcterms:W3CDTF">2014-09-24T10:42:59Z</dcterms:modified>
  <cp:category/>
  <cp:version/>
  <cp:contentType/>
  <cp:contentStatus/>
</cp:coreProperties>
</file>